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ericho\Downloads\"/>
    </mc:Choice>
  </mc:AlternateContent>
  <xr:revisionPtr revIDLastSave="0" documentId="13_ncr:1_{EBC0C07C-082E-4DF4-AD39-2B58AE5887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-Tech Digital Academy 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" l="1"/>
  <c r="G31" i="2"/>
  <c r="G30" i="2"/>
  <c r="G29" i="2"/>
  <c r="G28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10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10" i="2"/>
  <c r="T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10" i="2"/>
  <c r="I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10" i="2"/>
  <c r="M9" i="2"/>
</calcChain>
</file>

<file path=xl/sharedStrings.xml><?xml version="1.0" encoding="utf-8"?>
<sst xmlns="http://schemas.openxmlformats.org/spreadsheetml/2006/main" count="90" uniqueCount="77">
  <si>
    <t>QUIZZES</t>
  </si>
  <si>
    <t>Q1</t>
  </si>
  <si>
    <t>Q2</t>
  </si>
  <si>
    <t>Q3</t>
  </si>
  <si>
    <t>TQ</t>
  </si>
  <si>
    <t>Q%</t>
  </si>
  <si>
    <t>PARTICIPATION</t>
  </si>
  <si>
    <t>P1</t>
  </si>
  <si>
    <t>P2</t>
  </si>
  <si>
    <t>P3</t>
  </si>
  <si>
    <t>TP</t>
  </si>
  <si>
    <t>P%</t>
  </si>
  <si>
    <t>ACTIVITIES</t>
  </si>
  <si>
    <t>A1</t>
  </si>
  <si>
    <t>A2</t>
  </si>
  <si>
    <t>A3</t>
  </si>
  <si>
    <t>A4</t>
  </si>
  <si>
    <t>TA</t>
  </si>
  <si>
    <t>A%</t>
  </si>
  <si>
    <t>CS</t>
  </si>
  <si>
    <t>FINAL EXAMINATION</t>
  </si>
  <si>
    <t>WE</t>
  </si>
  <si>
    <t>HO</t>
  </si>
  <si>
    <t>TE</t>
  </si>
  <si>
    <t>E%</t>
  </si>
  <si>
    <t>FRS</t>
  </si>
  <si>
    <t>MRS</t>
  </si>
  <si>
    <t>FMRS</t>
  </si>
  <si>
    <t>FG</t>
  </si>
  <si>
    <t>REMARKS</t>
  </si>
  <si>
    <t>Total Number of Male Students:</t>
  </si>
  <si>
    <t>Total Number of Female Students:</t>
  </si>
  <si>
    <t>Total Number of Students who Passed:</t>
  </si>
  <si>
    <t>Total Number of Students who Failed:</t>
  </si>
  <si>
    <t xml:space="preserve">Total Number of Students: </t>
  </si>
  <si>
    <t>Evaluation</t>
  </si>
  <si>
    <t>Description</t>
  </si>
  <si>
    <t>Total/Count</t>
  </si>
  <si>
    <t>Ramos</t>
  </si>
  <si>
    <t>Hernandez</t>
  </si>
  <si>
    <t>Stephanie</t>
  </si>
  <si>
    <t>Empowerment Technology Digital Academy</t>
  </si>
  <si>
    <t>Tuguegarao City, Cagayan</t>
  </si>
  <si>
    <t>Cerene</t>
  </si>
  <si>
    <t>Phoebe</t>
  </si>
  <si>
    <t>Graciana</t>
  </si>
  <si>
    <t>Van</t>
  </si>
  <si>
    <t>Jeffrey</t>
  </si>
  <si>
    <t>Miguel</t>
  </si>
  <si>
    <t>Mattew</t>
  </si>
  <si>
    <t>Kaezm</t>
  </si>
  <si>
    <t>Rhyce</t>
  </si>
  <si>
    <t>Reymark</t>
  </si>
  <si>
    <t>Gerald</t>
  </si>
  <si>
    <t>Stephanee</t>
  </si>
  <si>
    <t>Neil</t>
  </si>
  <si>
    <t>Sophi</t>
  </si>
  <si>
    <t>Baltazar</t>
  </si>
  <si>
    <t>Requimin</t>
  </si>
  <si>
    <t>Carag</t>
  </si>
  <si>
    <t>Villablanca</t>
  </si>
  <si>
    <t>Villanueva</t>
  </si>
  <si>
    <t>De Jesus</t>
  </si>
  <si>
    <t>Estacio</t>
  </si>
  <si>
    <t>Rodriguez</t>
  </si>
  <si>
    <t>San Jose</t>
  </si>
  <si>
    <t>Tan</t>
  </si>
  <si>
    <t>Guevarra</t>
  </si>
  <si>
    <t>Lagasca</t>
  </si>
  <si>
    <t>Cortina</t>
  </si>
  <si>
    <t>ID NUMBER</t>
  </si>
  <si>
    <t>FIRST NAME</t>
  </si>
  <si>
    <t>LAST NAME</t>
  </si>
  <si>
    <t>Grading Sheet in Data Structures and Algorithms</t>
  </si>
  <si>
    <t>Gender</t>
  </si>
  <si>
    <t>Female</t>
  </si>
  <si>
    <t>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</si>
</sst>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1" fillId="0" borderId="0" xfId="0" applyFont="1"/>
    <xf numFmtId="1" fontId="0" fillId="0" borderId="0" xfId="0" applyNumberFormat="1"/>
    <xf numFmtId="164" fontId="1" fillId="0" borderId="0" xfId="0" applyNumberFormat="1" applyFont="1"/>
    <xf numFmtId="0" fontId="3" fillId="0" borderId="0" xfId="0" applyFont="1"/>
    <xf numFmtId="0" fontId="2" fillId="0" borderId="0" xfId="0" applyFont="1"/>
    <xf numFmtId="0" fontId="5" fillId="0" borderId="0" xfId="0" applyFont="1"/>
    <xf numFmtId="0" fontId="1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/>
    <xf numFmtId="9" fontId="1" fillId="0" borderId="1" xfId="0" applyNumberFormat="1" applyFont="1" applyBorder="1"/>
    <xf numFmtId="0" fontId="0" fillId="0" borderId="1" xfId="0" applyFont="1" applyBorder="1"/>
    <xf numFmtId="0" fontId="0" fillId="0" borderId="1" xfId="0" applyFont="1" applyFill="1" applyBorder="1"/>
    <xf numFmtId="1" fontId="0" fillId="0" borderId="1" xfId="0" applyNumberFormat="1" applyFont="1" applyBorder="1"/>
    <xf numFmtId="2" fontId="0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zoomScale="60" zoomScaleNormal="60" workbookViewId="0">
      <selection activeCell="M24" sqref="M24"/>
    </sheetView>
  </sheetViews>
  <sheetFormatPr defaultRowHeight="15" x14ac:dyDescent="0.25"/>
  <cols>
    <col min="1" max="3" width="17.7109375" customWidth="1"/>
    <col min="4" max="4" width="13.42578125" customWidth="1"/>
    <col min="20" max="21" width="9.140625" style="2"/>
    <col min="30" max="30" width="17.7109375" customWidth="1"/>
  </cols>
  <sheetData>
    <row r="1" spans="1:30" ht="23.25" x14ac:dyDescent="0.35">
      <c r="A1" s="24" t="s">
        <v>41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</row>
    <row r="2" spans="1:30" ht="15.75" x14ac:dyDescent="0.25">
      <c r="A2" s="25" t="s">
        <v>42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pans="1:30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V3" s="5"/>
      <c r="W3" s="5"/>
      <c r="X3" s="5"/>
      <c r="Y3" s="5"/>
      <c r="Z3" s="5"/>
      <c r="AA3" s="5"/>
      <c r="AB3" s="5"/>
      <c r="AC3" s="5"/>
      <c r="AD3" s="5"/>
    </row>
    <row r="4" spans="1:30" ht="15.75" x14ac:dyDescent="0.25">
      <c r="A4" s="25" t="s">
        <v>73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7" spans="1:30" s="7" customFormat="1" ht="15.75" x14ac:dyDescent="0.25">
      <c r="A7" s="26" t="s">
        <v>70</v>
      </c>
      <c r="B7" s="26" t="s">
        <v>71</v>
      </c>
      <c r="C7" s="26" t="s">
        <v>72</v>
      </c>
      <c r="D7" s="26" t="s">
        <v>74</v>
      </c>
      <c r="E7" s="27" t="s">
        <v>0</v>
      </c>
      <c r="F7" s="27"/>
      <c r="G7" s="27"/>
      <c r="H7" s="27"/>
      <c r="I7" s="27"/>
      <c r="J7" s="27" t="s">
        <v>6</v>
      </c>
      <c r="K7" s="27"/>
      <c r="L7" s="27"/>
      <c r="M7" s="27"/>
      <c r="N7" s="27"/>
      <c r="O7" s="27" t="s">
        <v>12</v>
      </c>
      <c r="P7" s="27"/>
      <c r="Q7" s="27"/>
      <c r="R7" s="27"/>
      <c r="S7" s="27"/>
      <c r="T7" s="27"/>
      <c r="U7" s="26" t="s">
        <v>19</v>
      </c>
      <c r="V7" s="27" t="s">
        <v>20</v>
      </c>
      <c r="W7" s="27"/>
      <c r="X7" s="27"/>
      <c r="Y7" s="27"/>
      <c r="Z7" s="26" t="s">
        <v>25</v>
      </c>
      <c r="AA7" s="26" t="s">
        <v>26</v>
      </c>
      <c r="AB7" s="26" t="s">
        <v>27</v>
      </c>
      <c r="AC7" s="26" t="s">
        <v>28</v>
      </c>
      <c r="AD7" s="26" t="s">
        <v>29</v>
      </c>
    </row>
    <row r="8" spans="1:30" s="2" customFormat="1" ht="15" customHeight="1" x14ac:dyDescent="0.25">
      <c r="A8" s="26"/>
      <c r="B8" s="26"/>
      <c r="C8" s="26"/>
      <c r="D8" s="26"/>
      <c r="E8" s="28" t="s">
        <v>1</v>
      </c>
      <c r="F8" s="28" t="s">
        <v>2</v>
      </c>
      <c r="G8" s="28" t="s">
        <v>3</v>
      </c>
      <c r="H8" s="28" t="s">
        <v>4</v>
      </c>
      <c r="I8" s="28" t="s">
        <v>5</v>
      </c>
      <c r="J8" s="28" t="s">
        <v>7</v>
      </c>
      <c r="K8" s="28" t="s">
        <v>8</v>
      </c>
      <c r="L8" s="28" t="s">
        <v>9</v>
      </c>
      <c r="M8" s="28" t="s">
        <v>10</v>
      </c>
      <c r="N8" s="28" t="s">
        <v>11</v>
      </c>
      <c r="O8" s="28" t="s">
        <v>13</v>
      </c>
      <c r="P8" s="28" t="s">
        <v>14</v>
      </c>
      <c r="Q8" s="28" t="s">
        <v>15</v>
      </c>
      <c r="R8" s="28" t="s">
        <v>16</v>
      </c>
      <c r="S8" s="28" t="s">
        <v>17</v>
      </c>
      <c r="T8" s="28" t="s">
        <v>18</v>
      </c>
      <c r="U8" s="26"/>
      <c r="V8" s="28" t="s">
        <v>21</v>
      </c>
      <c r="W8" s="28" t="s">
        <v>22</v>
      </c>
      <c r="X8" s="28" t="s">
        <v>23</v>
      </c>
      <c r="Y8" s="28" t="s">
        <v>24</v>
      </c>
      <c r="Z8" s="26"/>
      <c r="AA8" s="26"/>
      <c r="AB8" s="26"/>
      <c r="AC8" s="26"/>
      <c r="AD8" s="26"/>
    </row>
    <row r="9" spans="1:30" s="2" customFormat="1" ht="15.75" customHeight="1" x14ac:dyDescent="0.25">
      <c r="A9" s="26"/>
      <c r="B9" s="26"/>
      <c r="C9" s="26"/>
      <c r="D9" s="26"/>
      <c r="E9" s="28">
        <v>20</v>
      </c>
      <c r="F9" s="28">
        <v>10</v>
      </c>
      <c r="G9" s="28">
        <v>30</v>
      </c>
      <c r="H9" s="28">
        <v>60</v>
      </c>
      <c r="I9" s="29">
        <v>0.2</v>
      </c>
      <c r="J9" s="28">
        <v>10</v>
      </c>
      <c r="K9" s="28">
        <v>10</v>
      </c>
      <c r="L9" s="28">
        <v>20</v>
      </c>
      <c r="M9" s="28">
        <f>SUM(J9:L9)</f>
        <v>40</v>
      </c>
      <c r="N9" s="29">
        <v>0.15</v>
      </c>
      <c r="O9" s="28">
        <v>10</v>
      </c>
      <c r="P9" s="28">
        <v>20</v>
      </c>
      <c r="Q9" s="28">
        <v>20</v>
      </c>
      <c r="R9" s="28">
        <v>20</v>
      </c>
      <c r="S9" s="28">
        <v>70</v>
      </c>
      <c r="T9" s="29">
        <v>0.15</v>
      </c>
      <c r="U9" s="28">
        <v>50</v>
      </c>
      <c r="V9" s="28">
        <v>70</v>
      </c>
      <c r="W9" s="28">
        <v>50</v>
      </c>
      <c r="X9" s="28">
        <v>120</v>
      </c>
      <c r="Y9" s="28">
        <v>50</v>
      </c>
      <c r="Z9" s="28">
        <v>100</v>
      </c>
      <c r="AA9" s="28">
        <v>100</v>
      </c>
      <c r="AB9" s="28">
        <v>100</v>
      </c>
      <c r="AC9" s="28">
        <v>100</v>
      </c>
      <c r="AD9" s="26"/>
    </row>
    <row r="10" spans="1:30" x14ac:dyDescent="0.25">
      <c r="A10" s="30">
        <v>1636354</v>
      </c>
      <c r="B10" s="30" t="s">
        <v>43</v>
      </c>
      <c r="C10" s="30" t="s">
        <v>57</v>
      </c>
      <c r="D10" s="30" t="s">
        <v>75</v>
      </c>
      <c r="E10" s="30">
        <v>17</v>
      </c>
      <c r="F10" s="30">
        <v>6</v>
      </c>
      <c r="G10" s="30">
        <v>12</v>
      </c>
      <c r="H10" s="30">
        <f>SUM(E10:G10)</f>
        <v>35</v>
      </c>
      <c r="I10" s="33">
        <f xml:space="preserve"> (H10/60)*20%*100</f>
        <v>11.666666666666668</v>
      </c>
      <c r="J10" s="31">
        <v>6</v>
      </c>
      <c r="K10" s="31">
        <v>6</v>
      </c>
      <c r="L10" s="31">
        <v>19</v>
      </c>
      <c r="M10" s="30">
        <f>SUM(J10:L10)</f>
        <v>31</v>
      </c>
      <c r="N10" s="33">
        <f xml:space="preserve"> (M10/40)*15%*100</f>
        <v>11.625</v>
      </c>
      <c r="O10" s="31">
        <v>9</v>
      </c>
      <c r="P10" s="31">
        <v>16</v>
      </c>
      <c r="Q10" s="31">
        <v>17</v>
      </c>
      <c r="R10" s="31">
        <v>18</v>
      </c>
      <c r="S10" s="30">
        <f>SUM(O10:R10)</f>
        <v>60</v>
      </c>
      <c r="T10" s="33">
        <f xml:space="preserve"> (S10/70)*15%*100</f>
        <v>12.857142857142856</v>
      </c>
      <c r="U10" s="33">
        <f>SUM(I10,N10,T10)</f>
        <v>36.148809523809526</v>
      </c>
      <c r="V10" s="30">
        <v>66</v>
      </c>
      <c r="W10" s="30">
        <v>35</v>
      </c>
      <c r="X10" s="30">
        <f>SUM(V10:W10)</f>
        <v>101</v>
      </c>
      <c r="Y10" s="33">
        <f xml:space="preserve"> (X10/120)*50%*100</f>
        <v>42.083333333333336</v>
      </c>
      <c r="Z10" s="32">
        <f>SUM(U10,Y10)</f>
        <v>78.232142857142861</v>
      </c>
      <c r="AA10" s="30">
        <v>44</v>
      </c>
      <c r="AB10" s="33">
        <f>((2*Z10)+AA10)/3</f>
        <v>66.821428571428569</v>
      </c>
      <c r="AC10" s="33">
        <f>(0.5*AB10)+50</f>
        <v>83.410714285714278</v>
      </c>
      <c r="AD10" s="30" t="str">
        <f>IF(AC10&gt;=75,"Passed","Failed")</f>
        <v>Passed</v>
      </c>
    </row>
    <row r="11" spans="1:30" x14ac:dyDescent="0.25">
      <c r="A11" s="30">
        <v>1982720</v>
      </c>
      <c r="B11" s="30" t="s">
        <v>46</v>
      </c>
      <c r="C11" s="30" t="s">
        <v>58</v>
      </c>
      <c r="D11" s="30" t="s">
        <v>76</v>
      </c>
      <c r="E11" s="30">
        <v>13</v>
      </c>
      <c r="F11" s="30">
        <v>8</v>
      </c>
      <c r="G11" s="31">
        <v>12</v>
      </c>
      <c r="H11" s="30">
        <f t="shared" ref="H11:H24" si="0">SUM(E11:G11)</f>
        <v>33</v>
      </c>
      <c r="I11" s="33">
        <f t="shared" ref="I11:I24" si="1" xml:space="preserve"> (H11/60)*20%*100</f>
        <v>11.000000000000002</v>
      </c>
      <c r="J11" s="31">
        <v>7</v>
      </c>
      <c r="K11" s="31">
        <v>7</v>
      </c>
      <c r="L11" s="31">
        <v>20</v>
      </c>
      <c r="M11" s="30">
        <f t="shared" ref="M11:M24" si="2">SUM(J11:L11)</f>
        <v>34</v>
      </c>
      <c r="N11" s="33">
        <f t="shared" ref="N11:N24" si="3" xml:space="preserve"> (M11/40)*15%*100</f>
        <v>12.75</v>
      </c>
      <c r="O11" s="31">
        <v>8</v>
      </c>
      <c r="P11" s="31">
        <v>16</v>
      </c>
      <c r="Q11" s="31">
        <v>15</v>
      </c>
      <c r="R11" s="31">
        <v>20</v>
      </c>
      <c r="S11" s="30">
        <f t="shared" ref="S11:S24" si="4">SUM(O11:R11)</f>
        <v>59</v>
      </c>
      <c r="T11" s="33">
        <f t="shared" ref="T11:T24" si="5" xml:space="preserve"> (S11/70)*15%*100</f>
        <v>12.642857142857142</v>
      </c>
      <c r="U11" s="33">
        <f t="shared" ref="U11:U24" si="6">SUM(I11,N11,T11)</f>
        <v>36.392857142857139</v>
      </c>
      <c r="V11" s="30">
        <v>65</v>
      </c>
      <c r="W11" s="30">
        <v>44</v>
      </c>
      <c r="X11" s="30">
        <f t="shared" ref="X11:X24" si="7">SUM(V11:W11)</f>
        <v>109</v>
      </c>
      <c r="Y11" s="33">
        <f t="shared" ref="Y11:Y24" si="8" xml:space="preserve"> (X11/120)*50%*100</f>
        <v>45.416666666666664</v>
      </c>
      <c r="Z11" s="32">
        <f t="shared" ref="Z11:Z24" si="9">SUM(U11,Y11)</f>
        <v>81.809523809523796</v>
      </c>
      <c r="AA11" s="30">
        <v>65</v>
      </c>
      <c r="AB11" s="33">
        <f t="shared" ref="AB11:AB24" si="10">((2*Z11)+AA11)/3</f>
        <v>76.206349206349202</v>
      </c>
      <c r="AC11" s="33">
        <f t="shared" ref="AC11:AC24" si="11">(0.5*AB11)+50</f>
        <v>88.103174603174608</v>
      </c>
      <c r="AD11" s="30" t="str">
        <f t="shared" ref="AD11:AD24" si="12">IF(AC11&gt;=75,"Passed","Failed")</f>
        <v>Passed</v>
      </c>
    </row>
    <row r="12" spans="1:30" x14ac:dyDescent="0.25">
      <c r="A12" s="30">
        <v>1916904</v>
      </c>
      <c r="B12" s="30" t="s">
        <v>45</v>
      </c>
      <c r="C12" s="30" t="s">
        <v>59</v>
      </c>
      <c r="D12" s="30" t="s">
        <v>75</v>
      </c>
      <c r="E12" s="31">
        <v>1</v>
      </c>
      <c r="F12" s="31">
        <v>2</v>
      </c>
      <c r="G12" s="31">
        <v>14</v>
      </c>
      <c r="H12" s="30">
        <f t="shared" si="0"/>
        <v>17</v>
      </c>
      <c r="I12" s="33">
        <f t="shared" si="1"/>
        <v>5.666666666666667</v>
      </c>
      <c r="J12" s="31">
        <v>2</v>
      </c>
      <c r="K12" s="31">
        <v>6</v>
      </c>
      <c r="L12" s="31">
        <v>11</v>
      </c>
      <c r="M12" s="30">
        <f t="shared" si="2"/>
        <v>19</v>
      </c>
      <c r="N12" s="33">
        <f t="shared" si="3"/>
        <v>7.1249999999999991</v>
      </c>
      <c r="O12" s="31">
        <v>4</v>
      </c>
      <c r="P12" s="31">
        <v>15</v>
      </c>
      <c r="Q12" s="31">
        <v>13</v>
      </c>
      <c r="R12" s="31">
        <v>17</v>
      </c>
      <c r="S12" s="30">
        <f t="shared" si="4"/>
        <v>49</v>
      </c>
      <c r="T12" s="33">
        <f t="shared" si="5"/>
        <v>10.5</v>
      </c>
      <c r="U12" s="33">
        <f t="shared" si="6"/>
        <v>23.291666666666664</v>
      </c>
      <c r="V12" s="30">
        <v>23</v>
      </c>
      <c r="W12" s="30">
        <v>13</v>
      </c>
      <c r="X12" s="30">
        <f t="shared" si="7"/>
        <v>36</v>
      </c>
      <c r="Y12" s="33">
        <f t="shared" si="8"/>
        <v>15</v>
      </c>
      <c r="Z12" s="32">
        <f t="shared" si="9"/>
        <v>38.291666666666664</v>
      </c>
      <c r="AA12" s="30">
        <v>33</v>
      </c>
      <c r="AB12" s="33">
        <f t="shared" si="10"/>
        <v>36.527777777777779</v>
      </c>
      <c r="AC12" s="33">
        <f t="shared" si="11"/>
        <v>68.263888888888886</v>
      </c>
      <c r="AD12" s="30" t="str">
        <f t="shared" si="12"/>
        <v>Failed</v>
      </c>
    </row>
    <row r="13" spans="1:30" x14ac:dyDescent="0.25">
      <c r="A13" s="30">
        <v>1462479</v>
      </c>
      <c r="B13" s="30" t="s">
        <v>40</v>
      </c>
      <c r="C13" s="30" t="s">
        <v>39</v>
      </c>
      <c r="D13" s="30" t="s">
        <v>75</v>
      </c>
      <c r="E13" s="31">
        <v>16</v>
      </c>
      <c r="F13" s="31">
        <v>3</v>
      </c>
      <c r="G13" s="31">
        <v>27</v>
      </c>
      <c r="H13" s="30">
        <f t="shared" si="0"/>
        <v>46</v>
      </c>
      <c r="I13" s="33">
        <f t="shared" si="1"/>
        <v>15.333333333333336</v>
      </c>
      <c r="J13" s="31">
        <v>9</v>
      </c>
      <c r="K13" s="31">
        <v>8</v>
      </c>
      <c r="L13" s="31">
        <v>17</v>
      </c>
      <c r="M13" s="30">
        <f t="shared" si="2"/>
        <v>34</v>
      </c>
      <c r="N13" s="33">
        <f t="shared" si="3"/>
        <v>12.75</v>
      </c>
      <c r="O13" s="31">
        <v>5</v>
      </c>
      <c r="P13" s="31">
        <v>13</v>
      </c>
      <c r="Q13" s="31">
        <v>14</v>
      </c>
      <c r="R13" s="31">
        <v>17</v>
      </c>
      <c r="S13" s="30">
        <f t="shared" si="4"/>
        <v>49</v>
      </c>
      <c r="T13" s="33">
        <f t="shared" si="5"/>
        <v>10.5</v>
      </c>
      <c r="U13" s="33">
        <f t="shared" si="6"/>
        <v>38.583333333333336</v>
      </c>
      <c r="V13" s="30">
        <v>44</v>
      </c>
      <c r="W13" s="30">
        <v>48</v>
      </c>
      <c r="X13" s="30">
        <f t="shared" si="7"/>
        <v>92</v>
      </c>
      <c r="Y13" s="33">
        <f t="shared" si="8"/>
        <v>38.333333333333336</v>
      </c>
      <c r="Z13" s="32">
        <f t="shared" si="9"/>
        <v>76.916666666666671</v>
      </c>
      <c r="AA13" s="30">
        <v>88</v>
      </c>
      <c r="AB13" s="33">
        <f t="shared" si="10"/>
        <v>80.611111111111114</v>
      </c>
      <c r="AC13" s="33">
        <f t="shared" si="11"/>
        <v>90.305555555555557</v>
      </c>
      <c r="AD13" s="30" t="str">
        <f t="shared" si="12"/>
        <v>Passed</v>
      </c>
    </row>
    <row r="14" spans="1:30" x14ac:dyDescent="0.25">
      <c r="A14" s="30">
        <v>1346965</v>
      </c>
      <c r="B14" s="30" t="s">
        <v>47</v>
      </c>
      <c r="C14" s="30" t="s">
        <v>60</v>
      </c>
      <c r="D14" s="30" t="s">
        <v>76</v>
      </c>
      <c r="E14" s="31">
        <v>17</v>
      </c>
      <c r="F14" s="31">
        <v>7</v>
      </c>
      <c r="G14" s="31">
        <v>28</v>
      </c>
      <c r="H14" s="30">
        <f t="shared" si="0"/>
        <v>52</v>
      </c>
      <c r="I14" s="33">
        <f t="shared" si="1"/>
        <v>17.333333333333336</v>
      </c>
      <c r="J14" s="31">
        <v>6</v>
      </c>
      <c r="K14" s="31">
        <v>7</v>
      </c>
      <c r="L14" s="31">
        <v>14</v>
      </c>
      <c r="M14" s="30">
        <f t="shared" si="2"/>
        <v>27</v>
      </c>
      <c r="N14" s="33">
        <f t="shared" si="3"/>
        <v>10.125</v>
      </c>
      <c r="O14" s="31">
        <v>6</v>
      </c>
      <c r="P14" s="31">
        <v>18</v>
      </c>
      <c r="Q14" s="31">
        <v>1</v>
      </c>
      <c r="R14" s="31">
        <v>18</v>
      </c>
      <c r="S14" s="30">
        <f t="shared" si="4"/>
        <v>43</v>
      </c>
      <c r="T14" s="33">
        <f t="shared" si="5"/>
        <v>9.2142857142857153</v>
      </c>
      <c r="U14" s="33">
        <f t="shared" si="6"/>
        <v>36.672619047619051</v>
      </c>
      <c r="V14" s="30">
        <v>55</v>
      </c>
      <c r="W14" s="30">
        <v>27</v>
      </c>
      <c r="X14" s="30">
        <f t="shared" si="7"/>
        <v>82</v>
      </c>
      <c r="Y14" s="33">
        <f t="shared" si="8"/>
        <v>34.166666666666664</v>
      </c>
      <c r="Z14" s="32">
        <f t="shared" si="9"/>
        <v>70.839285714285722</v>
      </c>
      <c r="AA14" s="30">
        <v>64</v>
      </c>
      <c r="AB14" s="33">
        <f t="shared" si="10"/>
        <v>68.55952380952381</v>
      </c>
      <c r="AC14" s="33">
        <f t="shared" si="11"/>
        <v>84.279761904761898</v>
      </c>
      <c r="AD14" s="30" t="str">
        <f t="shared" si="12"/>
        <v>Passed</v>
      </c>
    </row>
    <row r="15" spans="1:30" x14ac:dyDescent="0.25">
      <c r="A15" s="30">
        <v>1953750</v>
      </c>
      <c r="B15" s="30" t="s">
        <v>48</v>
      </c>
      <c r="C15" s="30" t="s">
        <v>61</v>
      </c>
      <c r="D15" s="30" t="s">
        <v>76</v>
      </c>
      <c r="E15" s="31">
        <v>3</v>
      </c>
      <c r="F15" s="31">
        <v>6</v>
      </c>
      <c r="G15" s="31">
        <v>30</v>
      </c>
      <c r="H15" s="30">
        <f t="shared" si="0"/>
        <v>39</v>
      </c>
      <c r="I15" s="33">
        <f t="shared" si="1"/>
        <v>13</v>
      </c>
      <c r="J15" s="31">
        <v>7</v>
      </c>
      <c r="K15" s="31">
        <v>7</v>
      </c>
      <c r="L15" s="31">
        <v>18</v>
      </c>
      <c r="M15" s="30">
        <f t="shared" si="2"/>
        <v>32</v>
      </c>
      <c r="N15" s="33">
        <f t="shared" si="3"/>
        <v>12</v>
      </c>
      <c r="O15" s="31">
        <v>7</v>
      </c>
      <c r="P15" s="31">
        <v>19</v>
      </c>
      <c r="Q15" s="31">
        <v>4</v>
      </c>
      <c r="R15" s="31">
        <v>20</v>
      </c>
      <c r="S15" s="30">
        <f t="shared" si="4"/>
        <v>50</v>
      </c>
      <c r="T15" s="33">
        <f t="shared" si="5"/>
        <v>10.714285714285714</v>
      </c>
      <c r="U15" s="33">
        <f t="shared" si="6"/>
        <v>35.714285714285715</v>
      </c>
      <c r="V15" s="30">
        <v>67</v>
      </c>
      <c r="W15" s="30">
        <v>43</v>
      </c>
      <c r="X15" s="30">
        <f t="shared" si="7"/>
        <v>110</v>
      </c>
      <c r="Y15" s="33">
        <f t="shared" si="8"/>
        <v>45.833333333333329</v>
      </c>
      <c r="Z15" s="32">
        <f t="shared" si="9"/>
        <v>81.547619047619037</v>
      </c>
      <c r="AA15" s="30">
        <v>77</v>
      </c>
      <c r="AB15" s="33">
        <f t="shared" si="10"/>
        <v>80.031746031746025</v>
      </c>
      <c r="AC15" s="33">
        <f t="shared" si="11"/>
        <v>90.015873015873012</v>
      </c>
      <c r="AD15" s="30" t="str">
        <f t="shared" si="12"/>
        <v>Passed</v>
      </c>
    </row>
    <row r="16" spans="1:30" x14ac:dyDescent="0.25">
      <c r="A16" s="30">
        <v>1319477</v>
      </c>
      <c r="B16" s="30" t="s">
        <v>49</v>
      </c>
      <c r="C16" s="30" t="s">
        <v>62</v>
      </c>
      <c r="D16" s="30" t="s">
        <v>76</v>
      </c>
      <c r="E16" s="31">
        <v>5</v>
      </c>
      <c r="F16" s="31">
        <v>4</v>
      </c>
      <c r="G16" s="31">
        <v>29</v>
      </c>
      <c r="H16" s="30">
        <f t="shared" si="0"/>
        <v>38</v>
      </c>
      <c r="I16" s="33">
        <f t="shared" si="1"/>
        <v>12.666666666666668</v>
      </c>
      <c r="J16" s="31">
        <v>5</v>
      </c>
      <c r="K16" s="31">
        <v>9</v>
      </c>
      <c r="L16" s="31">
        <v>15</v>
      </c>
      <c r="M16" s="30">
        <f t="shared" si="2"/>
        <v>29</v>
      </c>
      <c r="N16" s="33">
        <f t="shared" si="3"/>
        <v>10.875</v>
      </c>
      <c r="O16" s="31">
        <v>2</v>
      </c>
      <c r="P16" s="31">
        <v>14</v>
      </c>
      <c r="Q16" s="31">
        <v>2</v>
      </c>
      <c r="R16" s="31">
        <v>16</v>
      </c>
      <c r="S16" s="30">
        <f t="shared" si="4"/>
        <v>34</v>
      </c>
      <c r="T16" s="33">
        <f t="shared" si="5"/>
        <v>7.2857142857142856</v>
      </c>
      <c r="U16" s="33">
        <f t="shared" si="6"/>
        <v>30.827380952380953</v>
      </c>
      <c r="V16" s="30">
        <v>20</v>
      </c>
      <c r="W16" s="30">
        <v>45</v>
      </c>
      <c r="X16" s="30">
        <f t="shared" si="7"/>
        <v>65</v>
      </c>
      <c r="Y16" s="33">
        <f t="shared" si="8"/>
        <v>27.083333333333332</v>
      </c>
      <c r="Z16" s="32">
        <f t="shared" si="9"/>
        <v>57.910714285714285</v>
      </c>
      <c r="AA16" s="30">
        <v>65</v>
      </c>
      <c r="AB16" s="33">
        <f t="shared" si="10"/>
        <v>60.273809523809518</v>
      </c>
      <c r="AC16" s="33">
        <f t="shared" si="11"/>
        <v>80.136904761904759</v>
      </c>
      <c r="AD16" s="30" t="str">
        <f t="shared" si="12"/>
        <v>Passed</v>
      </c>
    </row>
    <row r="17" spans="1:30" x14ac:dyDescent="0.25">
      <c r="A17" s="30">
        <v>1333701</v>
      </c>
      <c r="B17" s="30" t="s">
        <v>44</v>
      </c>
      <c r="C17" s="30" t="s">
        <v>63</v>
      </c>
      <c r="D17" s="30" t="s">
        <v>75</v>
      </c>
      <c r="E17" s="31">
        <v>17</v>
      </c>
      <c r="F17" s="31">
        <v>6</v>
      </c>
      <c r="G17" s="31">
        <v>27</v>
      </c>
      <c r="H17" s="30">
        <f t="shared" si="0"/>
        <v>50</v>
      </c>
      <c r="I17" s="33">
        <f t="shared" si="1"/>
        <v>16.666666666666668</v>
      </c>
      <c r="J17" s="31">
        <v>4</v>
      </c>
      <c r="K17" s="31">
        <v>7</v>
      </c>
      <c r="L17" s="31">
        <v>18</v>
      </c>
      <c r="M17" s="30">
        <f t="shared" si="2"/>
        <v>29</v>
      </c>
      <c r="N17" s="33">
        <f t="shared" si="3"/>
        <v>10.875</v>
      </c>
      <c r="O17" s="31">
        <v>4</v>
      </c>
      <c r="P17" s="31">
        <v>13</v>
      </c>
      <c r="Q17" s="31">
        <v>15</v>
      </c>
      <c r="R17" s="31">
        <v>17</v>
      </c>
      <c r="S17" s="30">
        <f t="shared" si="4"/>
        <v>49</v>
      </c>
      <c r="T17" s="33">
        <f t="shared" si="5"/>
        <v>10.5</v>
      </c>
      <c r="U17" s="33">
        <f t="shared" si="6"/>
        <v>38.041666666666671</v>
      </c>
      <c r="V17" s="30">
        <v>23</v>
      </c>
      <c r="W17" s="30">
        <v>32</v>
      </c>
      <c r="X17" s="30">
        <f t="shared" si="7"/>
        <v>55</v>
      </c>
      <c r="Y17" s="33">
        <f t="shared" si="8"/>
        <v>22.916666666666664</v>
      </c>
      <c r="Z17" s="32">
        <f t="shared" si="9"/>
        <v>60.958333333333336</v>
      </c>
      <c r="AA17" s="30">
        <v>89</v>
      </c>
      <c r="AB17" s="33">
        <f t="shared" si="10"/>
        <v>70.305555555555557</v>
      </c>
      <c r="AC17" s="33">
        <f t="shared" si="11"/>
        <v>85.152777777777771</v>
      </c>
      <c r="AD17" s="30" t="str">
        <f t="shared" si="12"/>
        <v>Passed</v>
      </c>
    </row>
    <row r="18" spans="1:30" x14ac:dyDescent="0.25">
      <c r="A18" s="30">
        <v>1208606</v>
      </c>
      <c r="B18" s="30" t="s">
        <v>50</v>
      </c>
      <c r="C18" s="30" t="s">
        <v>38</v>
      </c>
      <c r="D18" s="30" t="s">
        <v>75</v>
      </c>
      <c r="E18" s="31">
        <v>15</v>
      </c>
      <c r="F18" s="31">
        <v>5</v>
      </c>
      <c r="G18" s="31">
        <v>25</v>
      </c>
      <c r="H18" s="30">
        <f t="shared" si="0"/>
        <v>45</v>
      </c>
      <c r="I18" s="33">
        <f t="shared" si="1"/>
        <v>15.000000000000002</v>
      </c>
      <c r="J18" s="31">
        <v>10</v>
      </c>
      <c r="K18" s="31">
        <v>8</v>
      </c>
      <c r="L18" s="31">
        <v>15</v>
      </c>
      <c r="M18" s="30">
        <f t="shared" si="2"/>
        <v>33</v>
      </c>
      <c r="N18" s="33">
        <f t="shared" si="3"/>
        <v>12.374999999999998</v>
      </c>
      <c r="O18" s="31">
        <v>5</v>
      </c>
      <c r="P18" s="31">
        <v>16</v>
      </c>
      <c r="Q18" s="31">
        <v>16</v>
      </c>
      <c r="R18" s="31">
        <v>17</v>
      </c>
      <c r="S18" s="30">
        <f t="shared" si="4"/>
        <v>54</v>
      </c>
      <c r="T18" s="33">
        <f t="shared" si="5"/>
        <v>11.571428571428571</v>
      </c>
      <c r="U18" s="33">
        <f t="shared" si="6"/>
        <v>38.946428571428569</v>
      </c>
      <c r="V18" s="30">
        <v>17</v>
      </c>
      <c r="W18" s="30">
        <v>42</v>
      </c>
      <c r="X18" s="30">
        <f t="shared" si="7"/>
        <v>59</v>
      </c>
      <c r="Y18" s="33">
        <f t="shared" si="8"/>
        <v>24.583333333333332</v>
      </c>
      <c r="Z18" s="32">
        <f t="shared" si="9"/>
        <v>63.529761904761898</v>
      </c>
      <c r="AA18" s="30">
        <v>91</v>
      </c>
      <c r="AB18" s="33">
        <f t="shared" si="10"/>
        <v>72.686507936507937</v>
      </c>
      <c r="AC18" s="33">
        <f t="shared" si="11"/>
        <v>86.343253968253975</v>
      </c>
      <c r="AD18" s="30" t="str">
        <f t="shared" si="12"/>
        <v>Passed</v>
      </c>
    </row>
    <row r="19" spans="1:30" x14ac:dyDescent="0.25">
      <c r="A19" s="30">
        <v>1186348</v>
      </c>
      <c r="B19" s="30" t="s">
        <v>51</v>
      </c>
      <c r="C19" s="30" t="s">
        <v>64</v>
      </c>
      <c r="D19" s="30" t="s">
        <v>75</v>
      </c>
      <c r="E19" s="31">
        <v>4</v>
      </c>
      <c r="F19" s="31">
        <v>7</v>
      </c>
      <c r="G19" s="31">
        <v>23</v>
      </c>
      <c r="H19" s="30">
        <f t="shared" si="0"/>
        <v>34</v>
      </c>
      <c r="I19" s="33">
        <f t="shared" si="1"/>
        <v>11.333333333333334</v>
      </c>
      <c r="J19" s="31">
        <v>9</v>
      </c>
      <c r="K19" s="31">
        <v>6</v>
      </c>
      <c r="L19" s="31">
        <v>18</v>
      </c>
      <c r="M19" s="30">
        <f t="shared" si="2"/>
        <v>33</v>
      </c>
      <c r="N19" s="33">
        <f t="shared" si="3"/>
        <v>12.374999999999998</v>
      </c>
      <c r="O19" s="31">
        <v>6</v>
      </c>
      <c r="P19" s="31">
        <v>18</v>
      </c>
      <c r="Q19" s="31">
        <v>7</v>
      </c>
      <c r="R19" s="31">
        <v>14</v>
      </c>
      <c r="S19" s="30">
        <f t="shared" si="4"/>
        <v>45</v>
      </c>
      <c r="T19" s="33">
        <f t="shared" si="5"/>
        <v>9.6428571428571441</v>
      </c>
      <c r="U19" s="33">
        <f t="shared" si="6"/>
        <v>33.351190476190474</v>
      </c>
      <c r="V19" s="30">
        <v>64</v>
      </c>
      <c r="W19" s="30">
        <v>33</v>
      </c>
      <c r="X19" s="30">
        <f t="shared" si="7"/>
        <v>97</v>
      </c>
      <c r="Y19" s="33">
        <f t="shared" si="8"/>
        <v>40.416666666666664</v>
      </c>
      <c r="Z19" s="32">
        <f t="shared" si="9"/>
        <v>73.767857142857139</v>
      </c>
      <c r="AA19" s="30">
        <v>94</v>
      </c>
      <c r="AB19" s="33">
        <f t="shared" si="10"/>
        <v>80.511904761904759</v>
      </c>
      <c r="AC19" s="33">
        <f t="shared" si="11"/>
        <v>90.25595238095238</v>
      </c>
      <c r="AD19" s="30" t="str">
        <f t="shared" si="12"/>
        <v>Passed</v>
      </c>
    </row>
    <row r="20" spans="1:30" x14ac:dyDescent="0.25">
      <c r="A20" s="30">
        <v>1909119</v>
      </c>
      <c r="B20" s="30" t="s">
        <v>52</v>
      </c>
      <c r="C20" s="30" t="s">
        <v>65</v>
      </c>
      <c r="D20" s="30" t="s">
        <v>76</v>
      </c>
      <c r="E20" s="31">
        <v>14</v>
      </c>
      <c r="F20" s="31">
        <v>8</v>
      </c>
      <c r="G20" s="31">
        <v>23</v>
      </c>
      <c r="H20" s="30">
        <f t="shared" si="0"/>
        <v>45</v>
      </c>
      <c r="I20" s="33">
        <f t="shared" si="1"/>
        <v>15.000000000000002</v>
      </c>
      <c r="J20" s="31">
        <v>8</v>
      </c>
      <c r="K20" s="31">
        <v>8</v>
      </c>
      <c r="L20" s="31">
        <v>16</v>
      </c>
      <c r="M20" s="30">
        <f t="shared" si="2"/>
        <v>32</v>
      </c>
      <c r="N20" s="33">
        <f t="shared" si="3"/>
        <v>12</v>
      </c>
      <c r="O20" s="31">
        <v>1</v>
      </c>
      <c r="P20" s="31">
        <v>12</v>
      </c>
      <c r="Q20" s="31">
        <v>12</v>
      </c>
      <c r="R20" s="31">
        <v>13</v>
      </c>
      <c r="S20" s="30">
        <f t="shared" si="4"/>
        <v>38</v>
      </c>
      <c r="T20" s="33">
        <f t="shared" si="5"/>
        <v>8.1428571428571423</v>
      </c>
      <c r="U20" s="33">
        <f t="shared" si="6"/>
        <v>35.142857142857139</v>
      </c>
      <c r="V20" s="30">
        <v>55</v>
      </c>
      <c r="W20" s="30">
        <v>37</v>
      </c>
      <c r="X20" s="30">
        <f t="shared" si="7"/>
        <v>92</v>
      </c>
      <c r="Y20" s="33">
        <f t="shared" si="8"/>
        <v>38.333333333333336</v>
      </c>
      <c r="Z20" s="32">
        <f t="shared" si="9"/>
        <v>73.476190476190482</v>
      </c>
      <c r="AA20" s="30">
        <v>79</v>
      </c>
      <c r="AB20" s="33">
        <f t="shared" si="10"/>
        <v>75.317460317460316</v>
      </c>
      <c r="AC20" s="33">
        <f t="shared" si="11"/>
        <v>87.658730158730151</v>
      </c>
      <c r="AD20" s="30" t="str">
        <f t="shared" si="12"/>
        <v>Passed</v>
      </c>
    </row>
    <row r="21" spans="1:30" x14ac:dyDescent="0.25">
      <c r="A21" s="30">
        <v>1219277</v>
      </c>
      <c r="B21" s="30" t="s">
        <v>53</v>
      </c>
      <c r="C21" s="30" t="s">
        <v>66</v>
      </c>
      <c r="D21" s="30" t="s">
        <v>76</v>
      </c>
      <c r="E21" s="31">
        <v>16</v>
      </c>
      <c r="F21" s="31">
        <v>6</v>
      </c>
      <c r="G21" s="31">
        <v>22</v>
      </c>
      <c r="H21" s="30">
        <f t="shared" si="0"/>
        <v>44</v>
      </c>
      <c r="I21" s="33">
        <f t="shared" si="1"/>
        <v>14.666666666666666</v>
      </c>
      <c r="J21" s="31">
        <v>8</v>
      </c>
      <c r="K21" s="31">
        <v>7</v>
      </c>
      <c r="L21" s="31">
        <v>16</v>
      </c>
      <c r="M21" s="30">
        <f t="shared" si="2"/>
        <v>31</v>
      </c>
      <c r="N21" s="33">
        <f t="shared" si="3"/>
        <v>11.625</v>
      </c>
      <c r="O21" s="31">
        <v>2</v>
      </c>
      <c r="P21" s="31">
        <v>15</v>
      </c>
      <c r="Q21" s="31">
        <v>16</v>
      </c>
      <c r="R21" s="31">
        <v>15</v>
      </c>
      <c r="S21" s="30">
        <f t="shared" si="4"/>
        <v>48</v>
      </c>
      <c r="T21" s="33">
        <f t="shared" si="5"/>
        <v>10.285714285714285</v>
      </c>
      <c r="U21" s="33">
        <f t="shared" si="6"/>
        <v>36.577380952380949</v>
      </c>
      <c r="V21" s="30">
        <v>49</v>
      </c>
      <c r="W21" s="30">
        <v>47</v>
      </c>
      <c r="X21" s="30">
        <f t="shared" si="7"/>
        <v>96</v>
      </c>
      <c r="Y21" s="33">
        <f t="shared" si="8"/>
        <v>40</v>
      </c>
      <c r="Z21" s="32">
        <f t="shared" si="9"/>
        <v>76.577380952380949</v>
      </c>
      <c r="AA21" s="30">
        <v>50</v>
      </c>
      <c r="AB21" s="33">
        <f t="shared" si="10"/>
        <v>67.718253968253961</v>
      </c>
      <c r="AC21" s="33">
        <f t="shared" si="11"/>
        <v>83.859126984126988</v>
      </c>
      <c r="AD21" s="30" t="str">
        <f t="shared" si="12"/>
        <v>Passed</v>
      </c>
    </row>
    <row r="22" spans="1:30" x14ac:dyDescent="0.25">
      <c r="A22" s="30">
        <v>1753229</v>
      </c>
      <c r="B22" s="30" t="s">
        <v>54</v>
      </c>
      <c r="C22" s="30" t="s">
        <v>67</v>
      </c>
      <c r="D22" s="30" t="s">
        <v>75</v>
      </c>
      <c r="E22" s="31">
        <v>18</v>
      </c>
      <c r="F22" s="31">
        <v>1</v>
      </c>
      <c r="G22" s="31">
        <v>28</v>
      </c>
      <c r="H22" s="30">
        <f t="shared" si="0"/>
        <v>47</v>
      </c>
      <c r="I22" s="33">
        <f t="shared" si="1"/>
        <v>15.666666666666668</v>
      </c>
      <c r="J22" s="31">
        <v>8</v>
      </c>
      <c r="K22" s="31">
        <v>7</v>
      </c>
      <c r="L22" s="31">
        <v>19</v>
      </c>
      <c r="M22" s="30">
        <f t="shared" si="2"/>
        <v>34</v>
      </c>
      <c r="N22" s="33">
        <f t="shared" si="3"/>
        <v>12.75</v>
      </c>
      <c r="O22" s="31">
        <v>3</v>
      </c>
      <c r="P22" s="31">
        <v>17</v>
      </c>
      <c r="Q22" s="31">
        <v>13</v>
      </c>
      <c r="R22" s="31">
        <v>12</v>
      </c>
      <c r="S22" s="30">
        <f t="shared" si="4"/>
        <v>45</v>
      </c>
      <c r="T22" s="33">
        <f t="shared" si="5"/>
        <v>9.6428571428571441</v>
      </c>
      <c r="U22" s="33">
        <f t="shared" si="6"/>
        <v>38.05952380952381</v>
      </c>
      <c r="V22" s="30">
        <v>18</v>
      </c>
      <c r="W22" s="30">
        <v>22</v>
      </c>
      <c r="X22" s="30">
        <f t="shared" si="7"/>
        <v>40</v>
      </c>
      <c r="Y22" s="33">
        <f t="shared" si="8"/>
        <v>16.666666666666664</v>
      </c>
      <c r="Z22" s="32">
        <f t="shared" si="9"/>
        <v>54.726190476190474</v>
      </c>
      <c r="AA22" s="30">
        <v>33</v>
      </c>
      <c r="AB22" s="33">
        <f t="shared" si="10"/>
        <v>47.484126984126988</v>
      </c>
      <c r="AC22" s="33">
        <f t="shared" si="11"/>
        <v>73.742063492063494</v>
      </c>
      <c r="AD22" s="30" t="str">
        <f t="shared" si="12"/>
        <v>Failed</v>
      </c>
    </row>
    <row r="23" spans="1:30" x14ac:dyDescent="0.25">
      <c r="A23" s="30">
        <v>1099228</v>
      </c>
      <c r="B23" s="30" t="s">
        <v>55</v>
      </c>
      <c r="C23" s="30" t="s">
        <v>68</v>
      </c>
      <c r="D23" s="30" t="s">
        <v>76</v>
      </c>
      <c r="E23" s="31">
        <v>20</v>
      </c>
      <c r="F23" s="31">
        <v>9</v>
      </c>
      <c r="G23" s="31">
        <v>24</v>
      </c>
      <c r="H23" s="30">
        <f t="shared" si="0"/>
        <v>53</v>
      </c>
      <c r="I23" s="33">
        <f t="shared" si="1"/>
        <v>17.666666666666668</v>
      </c>
      <c r="J23" s="31">
        <v>9</v>
      </c>
      <c r="K23" s="31">
        <v>8</v>
      </c>
      <c r="L23" s="31">
        <v>18</v>
      </c>
      <c r="M23" s="30">
        <f t="shared" si="2"/>
        <v>35</v>
      </c>
      <c r="N23" s="33">
        <f t="shared" si="3"/>
        <v>13.125</v>
      </c>
      <c r="O23" s="31">
        <v>4</v>
      </c>
      <c r="P23" s="31">
        <v>12</v>
      </c>
      <c r="Q23" s="31">
        <v>17</v>
      </c>
      <c r="R23" s="31">
        <v>11</v>
      </c>
      <c r="S23" s="30">
        <f t="shared" si="4"/>
        <v>44</v>
      </c>
      <c r="T23" s="33">
        <f t="shared" si="5"/>
        <v>9.428571428571427</v>
      </c>
      <c r="U23" s="33">
        <f t="shared" si="6"/>
        <v>40.220238095238095</v>
      </c>
      <c r="V23" s="30">
        <v>60</v>
      </c>
      <c r="W23" s="30">
        <v>43</v>
      </c>
      <c r="X23" s="30">
        <f t="shared" si="7"/>
        <v>103</v>
      </c>
      <c r="Y23" s="33">
        <f t="shared" si="8"/>
        <v>42.916666666666664</v>
      </c>
      <c r="Z23" s="32">
        <f t="shared" si="9"/>
        <v>83.136904761904759</v>
      </c>
      <c r="AA23" s="30">
        <v>97</v>
      </c>
      <c r="AB23" s="33">
        <f t="shared" si="10"/>
        <v>87.757936507936506</v>
      </c>
      <c r="AC23" s="33">
        <f t="shared" si="11"/>
        <v>93.878968253968253</v>
      </c>
      <c r="AD23" s="30" t="str">
        <f t="shared" si="12"/>
        <v>Passed</v>
      </c>
    </row>
    <row r="24" spans="1:30" x14ac:dyDescent="0.25">
      <c r="A24" s="30">
        <v>1300588</v>
      </c>
      <c r="B24" s="30" t="s">
        <v>56</v>
      </c>
      <c r="C24" s="30" t="s">
        <v>69</v>
      </c>
      <c r="D24" s="30" t="s">
        <v>75</v>
      </c>
      <c r="E24" s="31">
        <v>11</v>
      </c>
      <c r="F24" s="31">
        <v>8</v>
      </c>
      <c r="G24" s="31">
        <v>27</v>
      </c>
      <c r="H24" s="30">
        <f t="shared" si="0"/>
        <v>46</v>
      </c>
      <c r="I24" s="33">
        <f t="shared" si="1"/>
        <v>15.333333333333336</v>
      </c>
      <c r="J24" s="31">
        <v>7</v>
      </c>
      <c r="K24" s="31">
        <v>8</v>
      </c>
      <c r="L24" s="31">
        <v>18</v>
      </c>
      <c r="M24" s="30">
        <f t="shared" si="2"/>
        <v>33</v>
      </c>
      <c r="N24" s="33">
        <f t="shared" si="3"/>
        <v>12.374999999999998</v>
      </c>
      <c r="O24" s="31">
        <v>8</v>
      </c>
      <c r="P24" s="31">
        <v>11</v>
      </c>
      <c r="Q24" s="31">
        <v>15</v>
      </c>
      <c r="R24" s="31">
        <v>17</v>
      </c>
      <c r="S24" s="30">
        <f t="shared" si="4"/>
        <v>51</v>
      </c>
      <c r="T24" s="33">
        <f t="shared" si="5"/>
        <v>10.928571428571427</v>
      </c>
      <c r="U24" s="33">
        <f t="shared" si="6"/>
        <v>38.636904761904759</v>
      </c>
      <c r="V24" s="30">
        <v>44</v>
      </c>
      <c r="W24" s="30">
        <v>23</v>
      </c>
      <c r="X24" s="30">
        <f t="shared" si="7"/>
        <v>67</v>
      </c>
      <c r="Y24" s="33">
        <f t="shared" si="8"/>
        <v>27.916666666666668</v>
      </c>
      <c r="Z24" s="32">
        <f t="shared" si="9"/>
        <v>66.553571428571431</v>
      </c>
      <c r="AA24" s="30">
        <v>88</v>
      </c>
      <c r="AB24" s="33">
        <f t="shared" si="10"/>
        <v>73.702380952380949</v>
      </c>
      <c r="AC24" s="33">
        <f t="shared" si="11"/>
        <v>86.851190476190482</v>
      </c>
      <c r="AD24" s="30" t="str">
        <f t="shared" si="12"/>
        <v>Passed</v>
      </c>
    </row>
    <row r="25" spans="1:30" ht="15.75" thickBot="1" x14ac:dyDescent="0.3">
      <c r="I25" s="2"/>
      <c r="N25" s="2"/>
      <c r="U25" s="4"/>
      <c r="X25" s="2"/>
      <c r="Z25" s="3"/>
      <c r="AA25" s="1"/>
      <c r="AC25" s="8"/>
    </row>
    <row r="26" spans="1:30" x14ac:dyDescent="0.25">
      <c r="A26" s="13" t="s">
        <v>35</v>
      </c>
      <c r="B26" s="14"/>
      <c r="C26" s="14"/>
      <c r="D26" s="14"/>
      <c r="E26" s="14"/>
      <c r="F26" s="14"/>
      <c r="G26" s="14"/>
      <c r="H26" s="15"/>
    </row>
    <row r="27" spans="1:30" x14ac:dyDescent="0.25">
      <c r="A27" s="20" t="s">
        <v>36</v>
      </c>
      <c r="B27" s="21"/>
      <c r="C27" s="21"/>
      <c r="D27" s="21"/>
      <c r="E27" s="21"/>
      <c r="F27" s="21"/>
      <c r="G27" s="22" t="s">
        <v>37</v>
      </c>
      <c r="H27" s="23"/>
    </row>
    <row r="28" spans="1:30" x14ac:dyDescent="0.25">
      <c r="A28" s="16" t="s">
        <v>31</v>
      </c>
      <c r="B28" s="17"/>
      <c r="C28" s="17"/>
      <c r="D28" s="17"/>
      <c r="E28" s="17"/>
      <c r="F28" s="17"/>
      <c r="G28" s="9">
        <f>COUNTIF(D10:D24,"Female")</f>
        <v>8</v>
      </c>
      <c r="H28" s="10"/>
    </row>
    <row r="29" spans="1:30" x14ac:dyDescent="0.25">
      <c r="A29" s="16" t="s">
        <v>30</v>
      </c>
      <c r="B29" s="17"/>
      <c r="C29" s="17"/>
      <c r="D29" s="17"/>
      <c r="E29" s="17"/>
      <c r="F29" s="17"/>
      <c r="G29" s="9">
        <f>COUNTIF(D10:D24,"Male")</f>
        <v>7</v>
      </c>
      <c r="H29" s="10"/>
    </row>
    <row r="30" spans="1:30" x14ac:dyDescent="0.25">
      <c r="A30" s="16" t="s">
        <v>32</v>
      </c>
      <c r="B30" s="17"/>
      <c r="C30" s="17"/>
      <c r="D30" s="17"/>
      <c r="E30" s="17"/>
      <c r="F30" s="17"/>
      <c r="G30" s="9">
        <f>COUNTIF(AD10:AD24,"Passed")</f>
        <v>13</v>
      </c>
      <c r="H30" s="10"/>
    </row>
    <row r="31" spans="1:30" x14ac:dyDescent="0.25">
      <c r="A31" s="16" t="s">
        <v>33</v>
      </c>
      <c r="B31" s="17"/>
      <c r="C31" s="17"/>
      <c r="D31" s="17"/>
      <c r="E31" s="17"/>
      <c r="F31" s="17"/>
      <c r="G31" s="9">
        <f>COUNTIF(AD10:AD24,"Failed")</f>
        <v>2</v>
      </c>
      <c r="H31" s="10"/>
    </row>
    <row r="32" spans="1:30" ht="15.75" thickBot="1" x14ac:dyDescent="0.3">
      <c r="A32" s="18" t="s">
        <v>34</v>
      </c>
      <c r="B32" s="19"/>
      <c r="C32" s="19"/>
      <c r="D32" s="19"/>
      <c r="E32" s="19"/>
      <c r="F32" s="19"/>
      <c r="G32" s="11">
        <f>COUNT(A10:A24)</f>
        <v>15</v>
      </c>
      <c r="H32" s="12"/>
    </row>
  </sheetData>
  <mergeCells count="30">
    <mergeCell ref="U7:U8"/>
    <mergeCell ref="V7:Y7"/>
    <mergeCell ref="Z7:Z8"/>
    <mergeCell ref="AA7:AA8"/>
    <mergeCell ref="A1:AD1"/>
    <mergeCell ref="A2:AD2"/>
    <mergeCell ref="A4:AD4"/>
    <mergeCell ref="AB7:AB8"/>
    <mergeCell ref="AC7:AC8"/>
    <mergeCell ref="AD7:AD9"/>
    <mergeCell ref="D7:D9"/>
    <mergeCell ref="A7:A9"/>
    <mergeCell ref="B7:B9"/>
    <mergeCell ref="C7:C9"/>
    <mergeCell ref="G31:H31"/>
    <mergeCell ref="G32:H32"/>
    <mergeCell ref="A26:H26"/>
    <mergeCell ref="A28:F28"/>
    <mergeCell ref="A29:F29"/>
    <mergeCell ref="A31:F31"/>
    <mergeCell ref="A30:F30"/>
    <mergeCell ref="A32:F32"/>
    <mergeCell ref="A27:F27"/>
    <mergeCell ref="G27:H27"/>
    <mergeCell ref="G28:H28"/>
    <mergeCell ref="E7:I7"/>
    <mergeCell ref="J7:N7"/>
    <mergeCell ref="G29:H29"/>
    <mergeCell ref="G30:H30"/>
    <mergeCell ref="O7:T7"/>
  </mergeCells>
  <conditionalFormatting sqref="AC11:AC24">
    <cfRule type="cellIs" dxfId="0" priority="1" operator="lessThan">
      <formula>75</formula>
    </cfRule>
  </conditionalFormatting>
  <pageMargins left="0.7" right="0.7" top="0.75" bottom="0.75" header="0.3" footer="0.3"/>
  <pageSetup paperSize="9" orientation="portrait" r:id="rId1"/>
  <ignoredErrors>
    <ignoredError sqref="M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E-Tech Digital Academy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</dc:creator>
  <cp:lastModifiedBy>Jericho Dela Cruz</cp:lastModifiedBy>
  <dcterms:created xsi:type="dcterms:W3CDTF">2018-09-09T15:38:18Z</dcterms:created>
  <dcterms:modified xsi:type="dcterms:W3CDTF">2021-09-07T02:47:00Z</dcterms:modified>
</cp:coreProperties>
</file>